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28" i="1"/>
  <c r="G7"/>
  <c r="H7" s="1"/>
  <c r="E29"/>
  <c r="E40"/>
  <c r="E38"/>
  <c r="E37"/>
  <c r="E36"/>
  <c r="E34"/>
  <c r="E31"/>
  <c r="E30"/>
  <c r="E28"/>
  <c r="E25"/>
  <c r="E24"/>
  <c r="E23"/>
  <c r="E20"/>
  <c r="E19"/>
  <c r="E18"/>
  <c r="E17"/>
  <c r="E14"/>
  <c r="E12"/>
  <c r="E11"/>
  <c r="E7"/>
  <c r="E3"/>
  <c r="F41"/>
  <c r="H10"/>
  <c r="G23"/>
  <c r="G41" l="1"/>
  <c r="H29"/>
  <c r="H18"/>
  <c r="H17"/>
  <c r="H36"/>
  <c r="H34"/>
  <c r="H31"/>
  <c r="H28"/>
  <c r="H26"/>
  <c r="H24"/>
  <c r="H22"/>
  <c r="H20"/>
  <c r="H19"/>
  <c r="H14"/>
  <c r="H12"/>
  <c r="H11"/>
  <c r="H38"/>
  <c r="H37"/>
  <c r="E41" l="1"/>
  <c r="H30"/>
  <c r="H41" s="1"/>
  <c r="H42" l="1"/>
</calcChain>
</file>

<file path=xl/sharedStrings.xml><?xml version="1.0" encoding="utf-8"?>
<sst xmlns="http://schemas.openxmlformats.org/spreadsheetml/2006/main" count="54" uniqueCount="54">
  <si>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</si>
  <si>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</si>
  <si>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</si>
  <si>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</si>
  <si>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</si>
  <si>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</si>
  <si>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</si>
  <si>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</si>
  <si>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</si>
  <si>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</si>
  <si>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</si>
  <si>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</si>
  <si>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</si>
  <si>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</si>
  <si>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</si>
  <si>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</si>
  <si>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</si>
  <si>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</si>
  <si>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</si>
  <si>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</si>
  <si>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</si>
  <si>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</si>
  <si>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</si>
  <si>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</si>
  <si>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</si>
  <si>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</si>
  <si>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</si>
  <si>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</si>
  <si>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</si>
  <si>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</si>
  <si>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</si>
  <si>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</si>
  <si>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</si>
  <si>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</si>
  <si>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</si>
  <si>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        6. Дополнительные работы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</si>
  <si>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</si>
  <si>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</si>
  <si>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</si>
  <si>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</si>
  <si>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</si>
  <si>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</si>
  <si>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</si>
  <si>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</si>
  <si>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3)электрооборудования – 1 раз в месяц                                                          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</si>
  <si>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Съем показаний ИПУ и ОДПУ</t>
    </r>
  </si>
  <si>
    <t>1.3. Обслуживание теплового узла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</si>
  <si>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</si>
  <si>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</si>
  <si>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t xml:space="preserve"> 6.1. Подвоз земли</t>
  </si>
  <si>
    <t>Стоимость  за 1 кв.м общей площади  26,55 руб.</t>
  </si>
  <si>
    <t>Установка  водомера (Акт от 12.2019 г.)</t>
  </si>
  <si>
    <t xml:space="preserve">Составила:инженер  ООО"Континент" : 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</si>
  <si>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7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01.09.2019 по 31.12.2019 г. (4 месяца)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</si>
</sst>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5" xfId="0" applyFont="1" applyBorder="1"/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5" xfId="0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left" wrapText="1" indent="3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8" fillId="3" borderId="18" xfId="0" applyFont="1" applyFill="1" applyBorder="1" applyAlignment="1">
      <alignment wrapText="1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0" fontId="6" fillId="0" borderId="26" xfId="0" applyNumberFormat="1" applyFont="1" applyFill="1" applyBorder="1" applyAlignment="1" applyProtection="1"/>
    <xf numFmtId="4" fontId="3" fillId="0" borderId="24" xfId="0" applyNumberFormat="1" applyFont="1" applyBorder="1"/>
    <xf numFmtId="0" fontId="4" fillId="0" borderId="0" xfId="0" applyFont="1" applyBorder="1"/>
    <xf numFmtId="0" fontId="1" fillId="0" borderId="0" xfId="0" applyFont="1"/>
    <xf numFmtId="2" fontId="5" fillId="4" borderId="1" xfId="0" applyNumberFormat="1" applyFont="1" applyFill="1" applyBorder="1" applyAlignment="1" applyProtection="1"/>
    <xf numFmtId="2" fontId="1" fillId="4" borderId="1" xfId="0" applyNumberFormat="1" applyFont="1" applyFill="1" applyBorder="1" applyAlignment="1" applyProtection="1"/>
    <xf numFmtId="2" fontId="1" fillId="5" borderId="5" xfId="0" applyNumberFormat="1" applyFont="1" applyFill="1" applyBorder="1" applyAlignment="1" applyProtection="1">
      <alignment horizontal="right" vertical="center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6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12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zoomScale="125" zoomScaleNormal="125" workbookViewId="0">
      <selection activeCell="J46" sqref="J46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10.85546875" customWidth="1"/>
    <col min="7" max="7" width="9.28515625" customWidth="1"/>
    <col min="8" max="8" width="10.42578125" customWidth="1"/>
    <col min="9" max="10" width="9.7109375" customWidth="1"/>
  </cols>
  <sheetData>
    <row r="1" spans="1:10" ht="72" customHeight="1">
      <c r="A1" s="112" t="s">
        <v>53</v>
      </c>
      <c r="B1" s="112"/>
      <c r="C1" s="112"/>
      <c r="D1" s="112"/>
      <c r="E1" s="112"/>
      <c r="F1" s="112"/>
      <c r="G1" s="112"/>
      <c r="H1" s="112"/>
      <c r="I1" s="1"/>
      <c r="J1" s="1"/>
    </row>
    <row r="2" spans="1:10" ht="116.2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57" t="s">
        <v>40</v>
      </c>
      <c r="G2" s="2" t="s">
        <v>5</v>
      </c>
      <c r="H2" s="57" t="s">
        <v>39</v>
      </c>
    </row>
    <row r="3" spans="1:10" ht="27.75" customHeight="1">
      <c r="A3" s="2"/>
      <c r="B3" s="60" t="s">
        <v>50</v>
      </c>
      <c r="C3" s="55" t="s">
        <v>6</v>
      </c>
      <c r="D3" s="56">
        <v>967.2</v>
      </c>
      <c r="E3" s="4">
        <f>D3*26.55*4</f>
        <v>102716.64000000001</v>
      </c>
      <c r="F3" s="5"/>
      <c r="G3" s="5"/>
      <c r="H3" s="5"/>
    </row>
    <row r="4" spans="1:10" ht="40.5" customHeight="1">
      <c r="A4" s="6" t="s">
        <v>7</v>
      </c>
      <c r="B4" s="7" t="s">
        <v>8</v>
      </c>
      <c r="C4" s="8"/>
      <c r="D4" s="8"/>
      <c r="E4" s="9"/>
      <c r="F4" s="9"/>
      <c r="G4" s="9"/>
      <c r="H4" s="9"/>
    </row>
    <row r="5" spans="1:10" ht="31.5" customHeight="1">
      <c r="A5" s="10">
        <v>1</v>
      </c>
      <c r="B5" s="7" t="s">
        <v>9</v>
      </c>
      <c r="C5" s="8"/>
      <c r="D5" s="8"/>
      <c r="E5" s="9"/>
      <c r="F5" s="9"/>
      <c r="G5" s="9"/>
      <c r="H5" s="9"/>
    </row>
    <row r="6" spans="1:10" ht="45.75">
      <c r="A6" s="11"/>
      <c r="B6" s="65" t="s">
        <v>41</v>
      </c>
      <c r="C6" s="8"/>
      <c r="D6" s="8"/>
      <c r="E6" s="9"/>
      <c r="F6" s="9"/>
      <c r="G6" s="9"/>
      <c r="H6" s="13"/>
    </row>
    <row r="7" spans="1:10" ht="15.75">
      <c r="A7" s="64"/>
      <c r="B7" s="66" t="s">
        <v>42</v>
      </c>
      <c r="C7" s="92"/>
      <c r="D7" s="92"/>
      <c r="E7" s="95">
        <f>3*D3*4</f>
        <v>11606.400000000001</v>
      </c>
      <c r="F7" s="92"/>
      <c r="G7" s="92">
        <f>210+570</f>
        <v>780</v>
      </c>
      <c r="H7" s="95">
        <f>E7+G7</f>
        <v>12386.400000000001</v>
      </c>
    </row>
    <row r="8" spans="1:10" ht="15.75">
      <c r="A8" s="64"/>
      <c r="B8" s="67" t="s">
        <v>43</v>
      </c>
      <c r="C8" s="93"/>
      <c r="D8" s="93"/>
      <c r="E8" s="96"/>
      <c r="F8" s="93"/>
      <c r="G8" s="93"/>
      <c r="H8" s="96"/>
    </row>
    <row r="9" spans="1:10" ht="18.75" customHeight="1">
      <c r="A9" s="63"/>
      <c r="B9" s="62" t="s">
        <v>44</v>
      </c>
      <c r="C9" s="94"/>
      <c r="D9" s="94"/>
      <c r="E9" s="97"/>
      <c r="F9" s="94"/>
      <c r="G9" s="94"/>
      <c r="H9" s="97"/>
    </row>
    <row r="10" spans="1:10" ht="18.75" customHeight="1" thickBot="1">
      <c r="A10" s="63"/>
      <c r="B10" s="85" t="s">
        <v>51</v>
      </c>
      <c r="C10" s="59"/>
      <c r="D10" s="59"/>
      <c r="E10" s="77"/>
      <c r="F10" s="59">
        <v>1562.6</v>
      </c>
      <c r="G10" s="59">
        <v>4450</v>
      </c>
      <c r="H10" s="77">
        <f>F10+G10</f>
        <v>6012.6</v>
      </c>
    </row>
    <row r="11" spans="1:10" ht="18.75" customHeight="1" thickBot="1">
      <c r="A11" s="63"/>
      <c r="B11" s="75" t="s">
        <v>45</v>
      </c>
      <c r="C11" s="58"/>
      <c r="D11" s="58"/>
      <c r="E11" s="76">
        <f>0.6*4*D3</f>
        <v>2321.2800000000002</v>
      </c>
      <c r="F11" s="58"/>
      <c r="G11" s="58"/>
      <c r="H11" s="76">
        <f>E11</f>
        <v>2321.2800000000002</v>
      </c>
    </row>
    <row r="12" spans="1:10" ht="18.75" customHeight="1" thickBot="1">
      <c r="A12" s="63"/>
      <c r="B12" s="68" t="s">
        <v>46</v>
      </c>
      <c r="C12" s="58"/>
      <c r="D12" s="58"/>
      <c r="E12" s="58">
        <f>1.3*4*D3</f>
        <v>5029.4400000000005</v>
      </c>
      <c r="F12" s="58"/>
      <c r="G12" s="58"/>
      <c r="H12" s="76">
        <f>E12</f>
        <v>5029.4400000000005</v>
      </c>
    </row>
    <row r="13" spans="1:10" ht="30.75" customHeight="1" thickBot="1">
      <c r="A13" s="63"/>
      <c r="B13" s="74" t="s">
        <v>47</v>
      </c>
      <c r="C13" s="58"/>
      <c r="D13" s="58"/>
      <c r="E13" s="58"/>
      <c r="F13" s="58"/>
      <c r="G13" s="58"/>
      <c r="H13" s="58"/>
    </row>
    <row r="14" spans="1:10" ht="18.75" customHeight="1" thickBot="1">
      <c r="A14" s="63"/>
      <c r="B14" s="69" t="s">
        <v>10</v>
      </c>
      <c r="C14" s="58"/>
      <c r="D14" s="58"/>
      <c r="E14" s="58">
        <f>0.95*4*D3</f>
        <v>3675.36</v>
      </c>
      <c r="F14" s="58"/>
      <c r="G14" s="58"/>
      <c r="H14" s="58">
        <f>E14</f>
        <v>3675.36</v>
      </c>
    </row>
    <row r="15" spans="1:10" ht="29.25" customHeight="1" thickBot="1">
      <c r="A15" s="63"/>
      <c r="B15" s="79" t="s">
        <v>11</v>
      </c>
      <c r="C15" s="58"/>
      <c r="D15" s="58"/>
      <c r="E15" s="58"/>
      <c r="F15" s="58"/>
      <c r="G15" s="58"/>
      <c r="H15" s="58"/>
    </row>
    <row r="16" spans="1:10" ht="18.75" customHeight="1" thickBot="1">
      <c r="A16" s="63"/>
      <c r="B16" s="70" t="s">
        <v>12</v>
      </c>
      <c r="C16" s="58"/>
      <c r="D16" s="58"/>
      <c r="E16" s="58"/>
      <c r="F16" s="58"/>
      <c r="G16" s="58"/>
      <c r="H16" s="58"/>
    </row>
    <row r="17" spans="1:8" ht="18.75" customHeight="1" thickBot="1">
      <c r="A17" s="63"/>
      <c r="B17" s="71" t="s">
        <v>13</v>
      </c>
      <c r="C17" s="58"/>
      <c r="D17" s="58"/>
      <c r="E17" s="76">
        <f>1.6*4*D3</f>
        <v>6190.0800000000008</v>
      </c>
      <c r="F17" s="58"/>
      <c r="G17" s="58"/>
      <c r="H17" s="76">
        <f t="shared" ref="H17:H20" si="0">E17</f>
        <v>6190.0800000000008</v>
      </c>
    </row>
    <row r="18" spans="1:8" ht="18.75" customHeight="1" thickBot="1">
      <c r="A18" s="63"/>
      <c r="B18" s="72" t="s">
        <v>14</v>
      </c>
      <c r="C18" s="58"/>
      <c r="D18" s="58"/>
      <c r="E18" s="76">
        <f>0.1*4*D3</f>
        <v>386.88000000000005</v>
      </c>
      <c r="F18" s="58"/>
      <c r="G18" s="58"/>
      <c r="H18" s="76">
        <f t="shared" si="0"/>
        <v>386.88000000000005</v>
      </c>
    </row>
    <row r="19" spans="1:8" ht="18.75" customHeight="1" thickBot="1">
      <c r="A19" s="63"/>
      <c r="B19" s="73" t="s">
        <v>15</v>
      </c>
      <c r="C19" s="58"/>
      <c r="D19" s="58"/>
      <c r="E19" s="76">
        <f>0.03*4*D3</f>
        <v>116.06400000000001</v>
      </c>
      <c r="F19" s="58"/>
      <c r="G19" s="58"/>
      <c r="H19" s="58">
        <f t="shared" si="0"/>
        <v>116.06400000000001</v>
      </c>
    </row>
    <row r="20" spans="1:8" ht="18.75" customHeight="1" thickBot="1">
      <c r="A20" s="63"/>
      <c r="B20" s="78" t="s">
        <v>48</v>
      </c>
      <c r="C20" s="58"/>
      <c r="D20" s="58"/>
      <c r="E20" s="76">
        <f>0.2*4*D3</f>
        <v>773.7600000000001</v>
      </c>
      <c r="F20" s="58"/>
      <c r="G20" s="58"/>
      <c r="H20" s="76">
        <f t="shared" si="0"/>
        <v>773.7600000000001</v>
      </c>
    </row>
    <row r="21" spans="1:8" ht="28.5" customHeight="1" thickBot="1">
      <c r="A21" s="20"/>
      <c r="B21" s="80" t="s">
        <v>16</v>
      </c>
      <c r="C21" s="22"/>
      <c r="D21" s="8"/>
      <c r="E21" s="23"/>
      <c r="F21" s="23"/>
      <c r="G21" s="16"/>
      <c r="H21" s="13"/>
    </row>
    <row r="22" spans="1:8">
      <c r="A22" s="11"/>
      <c r="B22" s="25" t="s">
        <v>17</v>
      </c>
      <c r="C22" s="92"/>
      <c r="D22" s="110"/>
      <c r="E22" s="26"/>
      <c r="F22" s="26"/>
      <c r="G22" s="27"/>
      <c r="H22" s="95">
        <f>E23+F23+G23</f>
        <v>11560.539999999999</v>
      </c>
    </row>
    <row r="23" spans="1:8" ht="17.25" customHeight="1" thickBot="1">
      <c r="A23" s="11"/>
      <c r="B23" s="28" t="s">
        <v>18</v>
      </c>
      <c r="C23" s="94"/>
      <c r="D23" s="111"/>
      <c r="E23" s="29">
        <f>2.8*D3*4</f>
        <v>10832.64</v>
      </c>
      <c r="F23" s="29"/>
      <c r="G23" s="30">
        <f>37.5+51.8+395+210+33.6</f>
        <v>727.9</v>
      </c>
      <c r="H23" s="97"/>
    </row>
    <row r="24" spans="1:8" ht="29.25" customHeight="1" thickBot="1">
      <c r="A24" s="11"/>
      <c r="B24" s="81" t="s">
        <v>19</v>
      </c>
      <c r="C24" s="22"/>
      <c r="D24" s="8"/>
      <c r="E24" s="23">
        <f>0.4*D3*4</f>
        <v>1547.5200000000002</v>
      </c>
      <c r="F24" s="23"/>
      <c r="G24" s="16"/>
      <c r="H24" s="13">
        <f>E24+F24+G24</f>
        <v>1547.5200000000002</v>
      </c>
    </row>
    <row r="25" spans="1:8">
      <c r="A25" s="20"/>
      <c r="B25" s="24" t="s">
        <v>20</v>
      </c>
      <c r="C25" s="12"/>
      <c r="D25" s="31"/>
      <c r="E25" s="90">
        <f>0.07*D3*4</f>
        <v>270.81600000000003</v>
      </c>
      <c r="F25" s="26"/>
      <c r="G25" s="27"/>
      <c r="H25" s="32"/>
    </row>
    <row r="26" spans="1:8" ht="15.75" thickBot="1">
      <c r="A26" s="33"/>
      <c r="B26" s="28" t="s">
        <v>21</v>
      </c>
      <c r="C26" s="14"/>
      <c r="D26" s="34"/>
      <c r="E26" s="91"/>
      <c r="F26" s="30"/>
      <c r="G26" s="30"/>
      <c r="H26" s="35">
        <f>E25+F26+G26</f>
        <v>270.81600000000003</v>
      </c>
    </row>
    <row r="27" spans="1:8" ht="29.25" thickBot="1">
      <c r="A27" s="33"/>
      <c r="B27" s="80" t="s">
        <v>22</v>
      </c>
      <c r="C27" s="36"/>
      <c r="D27" s="14"/>
      <c r="E27" s="29"/>
      <c r="F27" s="29"/>
      <c r="G27" s="30"/>
      <c r="H27" s="35"/>
    </row>
    <row r="28" spans="1:8" ht="15.75" thickBot="1">
      <c r="A28" s="15"/>
      <c r="B28" s="37" t="s">
        <v>23</v>
      </c>
      <c r="C28" s="8"/>
      <c r="D28" s="8"/>
      <c r="E28" s="16">
        <f>1.9*D3*4</f>
        <v>7350.72</v>
      </c>
      <c r="F28" s="16"/>
      <c r="G28" s="16">
        <f>19.8+380+33+95+295</f>
        <v>822.8</v>
      </c>
      <c r="H28" s="35">
        <f>E28+F28+G28</f>
        <v>8173.52</v>
      </c>
    </row>
    <row r="29" spans="1:8" ht="30">
      <c r="A29" s="11"/>
      <c r="B29" s="37" t="s">
        <v>24</v>
      </c>
      <c r="C29" s="8"/>
      <c r="D29" s="8"/>
      <c r="E29" s="21">
        <f>0.2*D3*4</f>
        <v>773.7600000000001</v>
      </c>
      <c r="F29" s="21"/>
      <c r="G29" s="16"/>
      <c r="H29" s="38">
        <f>E29+F29+G29</f>
        <v>773.7600000000001</v>
      </c>
    </row>
    <row r="30" spans="1:8" ht="15.75" thickBot="1">
      <c r="A30" s="11"/>
      <c r="B30" s="39" t="s">
        <v>25</v>
      </c>
      <c r="C30" s="40"/>
      <c r="D30" s="8"/>
      <c r="E30" s="21">
        <f>0.12*D3*4</f>
        <v>464.25600000000003</v>
      </c>
      <c r="F30" s="21"/>
      <c r="G30" s="27"/>
      <c r="H30" s="35">
        <f>E30+F30+G30</f>
        <v>464.25600000000003</v>
      </c>
    </row>
    <row r="31" spans="1:8" ht="15.75" thickBot="1">
      <c r="A31" s="17"/>
      <c r="B31" s="41" t="s">
        <v>26</v>
      </c>
      <c r="C31" s="104"/>
      <c r="D31" s="92"/>
      <c r="E31" s="107">
        <f>4.5*D3*4</f>
        <v>17409.600000000002</v>
      </c>
      <c r="F31" s="98"/>
      <c r="G31" s="98"/>
      <c r="H31" s="101">
        <f>E31</f>
        <v>17409.600000000002</v>
      </c>
    </row>
    <row r="32" spans="1:8">
      <c r="A32" s="20"/>
      <c r="B32" s="42" t="s">
        <v>27</v>
      </c>
      <c r="C32" s="105"/>
      <c r="D32" s="93"/>
      <c r="E32" s="108"/>
      <c r="F32" s="99"/>
      <c r="G32" s="99"/>
      <c r="H32" s="102"/>
    </row>
    <row r="33" spans="1:11" ht="15.75" thickBot="1">
      <c r="A33" s="11"/>
      <c r="B33" s="43" t="s">
        <v>28</v>
      </c>
      <c r="C33" s="106"/>
      <c r="D33" s="94"/>
      <c r="E33" s="109"/>
      <c r="F33" s="100"/>
      <c r="G33" s="100"/>
      <c r="H33" s="103"/>
    </row>
    <row r="34" spans="1:11" ht="30.75" thickBot="1">
      <c r="A34" s="17"/>
      <c r="B34" s="37" t="s">
        <v>29</v>
      </c>
      <c r="C34" s="8"/>
      <c r="D34" s="8"/>
      <c r="E34" s="44">
        <f>0.03*D3*4</f>
        <v>116.06400000000001</v>
      </c>
      <c r="F34" s="45"/>
      <c r="G34" s="16"/>
      <c r="H34" s="35">
        <f>E34+F34+G34</f>
        <v>116.06400000000001</v>
      </c>
    </row>
    <row r="35" spans="1:11" ht="45" customHeight="1" thickBot="1">
      <c r="A35" s="15"/>
      <c r="B35" s="82" t="s">
        <v>30</v>
      </c>
      <c r="C35" s="8"/>
      <c r="D35" s="8"/>
      <c r="E35" s="16"/>
      <c r="F35" s="16"/>
      <c r="G35" s="16"/>
      <c r="H35" s="35"/>
    </row>
    <row r="36" spans="1:11" ht="15.75" thickBot="1">
      <c r="A36" s="15"/>
      <c r="B36" s="46" t="s">
        <v>31</v>
      </c>
      <c r="C36" s="8"/>
      <c r="D36" s="8"/>
      <c r="E36" s="16">
        <f>1*D3*4</f>
        <v>3868.8</v>
      </c>
      <c r="F36" s="16"/>
      <c r="G36" s="16"/>
      <c r="H36" s="35">
        <f>E36+F36+G36</f>
        <v>3868.8</v>
      </c>
    </row>
    <row r="37" spans="1:11">
      <c r="A37" s="47"/>
      <c r="B37" s="46" t="s">
        <v>32</v>
      </c>
      <c r="C37" s="8"/>
      <c r="D37" s="8"/>
      <c r="E37" s="44">
        <f>1.41*D3*4</f>
        <v>5455.0079999999998</v>
      </c>
      <c r="F37" s="45"/>
      <c r="G37" s="16"/>
      <c r="H37" s="35">
        <f>E37+F37+G37</f>
        <v>5455.0079999999998</v>
      </c>
      <c r="K37" t="s">
        <v>33</v>
      </c>
    </row>
    <row r="38" spans="1:11" ht="15.75" thickBot="1">
      <c r="A38" s="47"/>
      <c r="B38" s="46" t="s">
        <v>34</v>
      </c>
      <c r="C38" s="8"/>
      <c r="D38" s="8"/>
      <c r="E38" s="19">
        <f>6*D3*4</f>
        <v>23212.800000000003</v>
      </c>
      <c r="F38" s="19"/>
      <c r="G38" s="16"/>
      <c r="H38" s="35">
        <f>E38+F38+G38</f>
        <v>23212.800000000003</v>
      </c>
    </row>
    <row r="39" spans="1:11">
      <c r="A39" s="47"/>
      <c r="B39" s="83" t="s">
        <v>35</v>
      </c>
      <c r="C39" s="8"/>
      <c r="D39" s="8"/>
      <c r="E39" s="19"/>
      <c r="F39" s="19"/>
      <c r="G39" s="16"/>
      <c r="H39" s="35"/>
    </row>
    <row r="40" spans="1:11">
      <c r="A40" s="47"/>
      <c r="B40" s="61" t="s">
        <v>49</v>
      </c>
      <c r="C40" s="8"/>
      <c r="D40" s="8"/>
      <c r="E40" s="87">
        <f>0.34*D3*4</f>
        <v>1315.3920000000001</v>
      </c>
      <c r="F40" s="87"/>
      <c r="G40" s="88"/>
      <c r="H40" s="89">
        <v>0</v>
      </c>
    </row>
    <row r="41" spans="1:11" ht="24.75" customHeight="1">
      <c r="A41" s="17"/>
      <c r="B41" s="48" t="s">
        <v>36</v>
      </c>
      <c r="C41" s="8"/>
      <c r="D41" s="8"/>
      <c r="E41" s="49">
        <f>SUM(E7:E40)</f>
        <v>102716.64000000001</v>
      </c>
      <c r="F41" s="45">
        <f>SUM(F7:F40)</f>
        <v>1562.6</v>
      </c>
      <c r="G41" s="45">
        <f>SUM(G7:G40)</f>
        <v>6780.7</v>
      </c>
      <c r="H41" s="45">
        <f>SUM(H7:H40)</f>
        <v>109744.54800000001</v>
      </c>
      <c r="I41" s="50"/>
      <c r="J41" s="50"/>
    </row>
    <row r="42" spans="1:11" ht="27" customHeight="1">
      <c r="A42" s="17"/>
      <c r="B42" s="51" t="s">
        <v>37</v>
      </c>
      <c r="C42" s="8"/>
      <c r="D42" s="8"/>
      <c r="E42" s="49"/>
      <c r="F42" s="45"/>
      <c r="G42" s="45"/>
      <c r="H42" s="52">
        <f>H41-E41</f>
        <v>7027.9079999999958</v>
      </c>
      <c r="J42" s="50"/>
    </row>
    <row r="43" spans="1:11" ht="21" customHeight="1">
      <c r="A43" s="17"/>
      <c r="B43" s="18" t="s">
        <v>38</v>
      </c>
      <c r="C43" s="8"/>
      <c r="D43" s="8"/>
      <c r="E43" s="9"/>
      <c r="F43" s="16"/>
      <c r="G43" s="16"/>
      <c r="H43" s="84">
        <v>13081.86</v>
      </c>
      <c r="J43" s="50"/>
    </row>
    <row r="45" spans="1:11">
      <c r="B45" s="86" t="s">
        <v>52</v>
      </c>
      <c r="E45" s="54"/>
      <c r="F45" s="50"/>
      <c r="H45" s="53"/>
    </row>
    <row r="46" spans="1:11">
      <c r="F46" s="54"/>
      <c r="H46" s="53"/>
    </row>
  </sheetData>
  <mergeCells count="17">
    <mergeCell ref="C22:C23"/>
    <mergeCell ref="H22:H23"/>
    <mergeCell ref="D22:D23"/>
    <mergeCell ref="A1:H1"/>
    <mergeCell ref="H7:H9"/>
    <mergeCell ref="C7:C9"/>
    <mergeCell ref="G31:G33"/>
    <mergeCell ref="H31:H33"/>
    <mergeCell ref="C31:C33"/>
    <mergeCell ref="D31:D33"/>
    <mergeCell ref="F31:F33"/>
    <mergeCell ref="E31:E33"/>
    <mergeCell ref="E25:E26"/>
    <mergeCell ref="D7:D9"/>
    <mergeCell ref="E7:E9"/>
    <mergeCell ref="F7:F9"/>
    <mergeCell ref="G7:G9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2020-04-17T04:36:02Z</cp:lastPrinted>
  <dcterms:modified xsi:type="dcterms:W3CDTF">2020-04-22T03:36:20Z</dcterms:modified>
</cp:coreProperties>
</file>